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sle\OneDrive\Documents\Lelsey\Monty Guild\"/>
    </mc:Choice>
  </mc:AlternateContent>
  <xr:revisionPtr revIDLastSave="0" documentId="13_ncr:1_{E83408D6-19EB-47D4-94F1-8981ACCE6689}" xr6:coauthVersionLast="47" xr6:coauthVersionMax="47" xr10:uidLastSave="{00000000-0000-0000-0000-000000000000}"/>
  <bookViews>
    <workbookView xWindow="-120" yWindow="-120" windowWidth="29040" windowHeight="15720" tabRatio="805" xr2:uid="{00000000-000D-0000-FFFF-FFFF00000000}"/>
  </bookViews>
  <sheets>
    <sheet name="accounts" sheetId="1" r:id="rId1"/>
    <sheet name="members" sheetId="3" r:id="rId2"/>
    <sheet name="other receipts and expenses" sheetId="5" r:id="rId3"/>
    <sheet name="Workshop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25" i="1"/>
  <c r="D22" i="5"/>
  <c r="E36" i="5"/>
  <c r="F36" i="5"/>
  <c r="G36" i="5"/>
  <c r="H36" i="5"/>
  <c r="I36" i="5"/>
  <c r="K36" i="5"/>
  <c r="L36" i="5"/>
  <c r="D3" i="7" l="1"/>
  <c r="D14" i="7" l="1"/>
  <c r="D13" i="5" l="1"/>
  <c r="B33" i="7"/>
  <c r="B20" i="7"/>
  <c r="D25" i="7"/>
  <c r="D26" i="7"/>
  <c r="D27" i="7"/>
  <c r="D28" i="7"/>
  <c r="D29" i="7"/>
  <c r="D30" i="7"/>
  <c r="D31" i="7"/>
  <c r="D24" i="7"/>
  <c r="D6" i="7"/>
  <c r="D7" i="7"/>
  <c r="D8" i="7"/>
  <c r="D9" i="7"/>
  <c r="D10" i="7"/>
  <c r="D11" i="7"/>
  <c r="D12" i="7"/>
  <c r="D13" i="7"/>
  <c r="D5" i="7"/>
  <c r="D20" i="7" s="1"/>
  <c r="J24" i="5" l="1"/>
  <c r="J36" i="5" s="1"/>
  <c r="M62" i="1" l="1"/>
  <c r="E42" i="1" s="1"/>
  <c r="C34" i="3"/>
  <c r="E10" i="1" s="1"/>
  <c r="E24" i="1" l="1"/>
  <c r="E33" i="1"/>
  <c r="C25" i="3" l="1"/>
  <c r="E8" i="1" s="1"/>
  <c r="D21" i="5"/>
  <c r="D36" i="5" s="1"/>
  <c r="E27" i="1"/>
  <c r="D25" i="3" l="1"/>
  <c r="D34" i="3"/>
  <c r="E43" i="1"/>
  <c r="C36" i="5"/>
  <c r="E26" i="1" s="1"/>
  <c r="E23" i="1"/>
  <c r="E21" i="1"/>
  <c r="E22" i="1" l="1"/>
  <c r="E34" i="1" s="1"/>
  <c r="C54" i="5" l="1"/>
  <c r="C49" i="5"/>
  <c r="E11" i="1"/>
  <c r="E13" i="5"/>
  <c r="F13" i="5"/>
  <c r="G13" i="5"/>
  <c r="C13" i="5"/>
  <c r="E18" i="1" l="1"/>
  <c r="E36" i="1" s="1"/>
  <c r="C55" i="5"/>
  <c r="G43" i="1" l="1"/>
  <c r="I43" i="1" l="1"/>
  <c r="H43" i="1"/>
  <c r="H34" i="1"/>
  <c r="I34" i="1"/>
  <c r="G34" i="1"/>
  <c r="H18" i="1"/>
  <c r="H36" i="1" s="1"/>
  <c r="I18" i="1"/>
  <c r="I36" i="1" s="1"/>
  <c r="I38" i="1" s="1"/>
  <c r="H37" i="1" s="1"/>
  <c r="H38" i="1" s="1"/>
  <c r="G37" i="1" s="1"/>
  <c r="G18" i="1"/>
  <c r="G36" i="1" s="1"/>
  <c r="F46" i="1" l="1"/>
  <c r="E37" i="1"/>
  <c r="E38" i="1" s="1"/>
  <c r="E46" i="1" s="1"/>
  <c r="G38" i="1"/>
</calcChain>
</file>

<file path=xl/sharedStrings.xml><?xml version="1.0" encoding="utf-8"?>
<sst xmlns="http://schemas.openxmlformats.org/spreadsheetml/2006/main" count="230" uniqueCount="162">
  <si>
    <t>Montgomeryshire</t>
  </si>
  <si>
    <t>Guild of Weavers, Spinners &amp; Dyers</t>
  </si>
  <si>
    <t>Receipts</t>
  </si>
  <si>
    <t xml:space="preserve">Subscriptions     </t>
  </si>
  <si>
    <t>Members</t>
  </si>
  <si>
    <t>Journals</t>
  </si>
  <si>
    <t>Visitors</t>
  </si>
  <si>
    <t>Donations</t>
  </si>
  <si>
    <t>Equipment Hire</t>
  </si>
  <si>
    <t>Equipment Sold</t>
  </si>
  <si>
    <t>Caersws Vintage Machinery</t>
  </si>
  <si>
    <t>Open day</t>
  </si>
  <si>
    <t>Total Receipts</t>
  </si>
  <si>
    <t>Payments</t>
  </si>
  <si>
    <t>Fees from Courses &amp; talks</t>
  </si>
  <si>
    <t>Affiliation Fees</t>
  </si>
  <si>
    <t>Fibre, Calendars, Badges, Cards, Aprons etc.</t>
  </si>
  <si>
    <t>Guild Insurance</t>
  </si>
  <si>
    <t>Printing, Postage &amp; Stationery</t>
  </si>
  <si>
    <t>Course Tutor fees &amp; Costs</t>
  </si>
  <si>
    <t>All Wales Event costs</t>
  </si>
  <si>
    <t>Website costs</t>
  </si>
  <si>
    <t>Montgomary Street Fair</t>
  </si>
  <si>
    <t>Equipment, Books etc. purchased</t>
  </si>
  <si>
    <t>Total Payments</t>
  </si>
  <si>
    <t>Excess of Receipts over payments</t>
  </si>
  <si>
    <t>Balance at 31st October 2020</t>
  </si>
  <si>
    <t>Represented by :-</t>
  </si>
  <si>
    <t>Cash in Hand</t>
  </si>
  <si>
    <t>Examined by :-</t>
  </si>
  <si>
    <t>Room Rent</t>
  </si>
  <si>
    <t>Other (Dontion &amp; Card Mary Holton)</t>
  </si>
  <si>
    <t>Balance at 31st October 2021</t>
  </si>
  <si>
    <t>Joanna</t>
  </si>
  <si>
    <t>Brown</t>
  </si>
  <si>
    <t>Chris</t>
  </si>
  <si>
    <t>Katie</t>
  </si>
  <si>
    <t>Weston</t>
  </si>
  <si>
    <t>Elaine</t>
  </si>
  <si>
    <t>James</t>
  </si>
  <si>
    <t>Lesley</t>
  </si>
  <si>
    <t>Tittensor</t>
  </si>
  <si>
    <t>Marion</t>
  </si>
  <si>
    <t>Rowlands</t>
  </si>
  <si>
    <t>Amanda</t>
  </si>
  <si>
    <t>Lang</t>
  </si>
  <si>
    <t>Birch</t>
  </si>
  <si>
    <t>Jill</t>
  </si>
  <si>
    <t>Shephard</t>
  </si>
  <si>
    <t>Dawn</t>
  </si>
  <si>
    <t>Cleaver</t>
  </si>
  <si>
    <t>Deborah</t>
  </si>
  <si>
    <t>Francis</t>
  </si>
  <si>
    <t>Pat</t>
  </si>
  <si>
    <t>10.5.21</t>
  </si>
  <si>
    <t>receipts</t>
  </si>
  <si>
    <t>Expenses</t>
  </si>
  <si>
    <t>30.9.20</t>
  </si>
  <si>
    <t>Lane</t>
  </si>
  <si>
    <t>Margaret</t>
  </si>
  <si>
    <t>Bennett</t>
  </si>
  <si>
    <t>donation equipment</t>
  </si>
  <si>
    <t>talks</t>
  </si>
  <si>
    <t>Anne Green</t>
  </si>
  <si>
    <t>money paid to Katie On line talks</t>
  </si>
  <si>
    <t>Sam Elliot</t>
  </si>
  <si>
    <t>May</t>
  </si>
  <si>
    <t>June</t>
  </si>
  <si>
    <t>Valentine Carlo</t>
  </si>
  <si>
    <t>Anne Posadowska</t>
  </si>
  <si>
    <t>Sue Melvern</t>
  </si>
  <si>
    <t>Anne Gibson</t>
  </si>
  <si>
    <t>Di Gilpin</t>
  </si>
  <si>
    <t>expenses</t>
  </si>
  <si>
    <t>Diane affney Along the Silk Route</t>
  </si>
  <si>
    <t>Hemmingway &amp; Hunt, Guild Talk</t>
  </si>
  <si>
    <t>Anti Bacterial Disinfectant</t>
  </si>
  <si>
    <t>Matthew Hamilton, Talk on Framework Knitting</t>
  </si>
  <si>
    <t>Cheque to Katie, to be re issued.</t>
  </si>
  <si>
    <t>Penny</t>
  </si>
  <si>
    <t>Tozer</t>
  </si>
  <si>
    <t>12 months</t>
  </si>
  <si>
    <t>11.09.21</t>
  </si>
  <si>
    <t>Linda</t>
  </si>
  <si>
    <t>Marner</t>
  </si>
  <si>
    <t xml:space="preserve">Karen </t>
  </si>
  <si>
    <t>Macintyre</t>
  </si>
  <si>
    <t>9.10.21</t>
  </si>
  <si>
    <t>cash received</t>
  </si>
  <si>
    <t>Fiona</t>
  </si>
  <si>
    <t>Cauley</t>
  </si>
  <si>
    <t>Talks</t>
  </si>
  <si>
    <t>Tea Coffee</t>
  </si>
  <si>
    <t>Hall Rent</t>
  </si>
  <si>
    <t xml:space="preserve">Affiliation fee </t>
  </si>
  <si>
    <t>Coffee, Teas, Covid related..</t>
  </si>
  <si>
    <t>bronze</t>
  </si>
  <si>
    <t>Balance at Bank 15.10.21</t>
  </si>
  <si>
    <t>Receipts and Payments for the Year Ending 31st October 2022</t>
  </si>
  <si>
    <t>Balance at 31st October 2022</t>
  </si>
  <si>
    <t>guild equipment</t>
  </si>
  <si>
    <t>18.10.21   Silk Flyers &amp; Leaflets</t>
  </si>
  <si>
    <t>1.11.21   Guild Hall Hire Jan - Dec 22</t>
  </si>
  <si>
    <t>Affiliation Fee AGWSD</t>
  </si>
  <si>
    <t>Insurance</t>
  </si>
  <si>
    <t>Pamela Bennett Purchase of Joy Spinning Wheel</t>
  </si>
  <si>
    <t>£5.00 per member for Xmas Lunch</t>
  </si>
  <si>
    <t>xmas lunc</t>
  </si>
  <si>
    <t>bank</t>
  </si>
  <si>
    <t>xmas Lunch</t>
  </si>
  <si>
    <t>Coffee, Teas, Covid, lunch.</t>
  </si>
  <si>
    <t>coffe milk 12.02.22</t>
  </si>
  <si>
    <t>Hammond</t>
  </si>
  <si>
    <t>gift for leaving members.</t>
  </si>
  <si>
    <t>gifts</t>
  </si>
  <si>
    <t>Printing, Postage &amp; Stationery, bank chg.</t>
  </si>
  <si>
    <t>bank charges</t>
  </si>
  <si>
    <t>milk 12.3.22</t>
  </si>
  <si>
    <t>Card Elaine Dawn</t>
  </si>
  <si>
    <t>Falicity</t>
  </si>
  <si>
    <t>Knight</t>
  </si>
  <si>
    <t>Ashford Wheel to be trf to Jean Account</t>
  </si>
  <si>
    <t>Inkle Loom to be trf to Jean Account</t>
  </si>
  <si>
    <t>Marion Fleece</t>
  </si>
  <si>
    <t>payment to J Webster for Spinning Wheel</t>
  </si>
  <si>
    <t xml:space="preserve">Isata </t>
  </si>
  <si>
    <t>Kanneh</t>
  </si>
  <si>
    <t xml:space="preserve">Elizabeth </t>
  </si>
  <si>
    <t>Haverin</t>
  </si>
  <si>
    <t>Catherine</t>
  </si>
  <si>
    <t>Blower</t>
  </si>
  <si>
    <t>Felicity</t>
  </si>
  <si>
    <t>Sale of Warping Frame</t>
  </si>
  <si>
    <t>milk 9.7.22</t>
  </si>
  <si>
    <t>postage Katie</t>
  </si>
  <si>
    <t>Sales of Inkle Loom</t>
  </si>
  <si>
    <t>Chris Hammond</t>
  </si>
  <si>
    <t>Ruth Packham Felting Workshop  10th September</t>
  </si>
  <si>
    <t>deposit</t>
  </si>
  <si>
    <t>reserve</t>
  </si>
  <si>
    <t>balance</t>
  </si>
  <si>
    <t>Pat Birch</t>
  </si>
  <si>
    <t>Lesley Tittensor</t>
  </si>
  <si>
    <t>Debbie</t>
  </si>
  <si>
    <t>Eliabeth</t>
  </si>
  <si>
    <t>Chris Lane</t>
  </si>
  <si>
    <t xml:space="preserve">Pippa Tee   Willow Weaving 11.2.23   </t>
  </si>
  <si>
    <t>Elizabeth</t>
  </si>
  <si>
    <t>Cord Winder &amp; Madurai</t>
  </si>
  <si>
    <t>Alexandra</t>
  </si>
  <si>
    <t>McCreadie</t>
  </si>
  <si>
    <t>Dorothy</t>
  </si>
  <si>
    <t>ID Tags</t>
  </si>
  <si>
    <t>Banners</t>
  </si>
  <si>
    <t>canelled fundes transferred to Backet workshop</t>
  </si>
  <si>
    <t>Pat Birch, Canceled</t>
  </si>
  <si>
    <t>Alicia</t>
  </si>
  <si>
    <t>Mandy</t>
  </si>
  <si>
    <t>Meakes</t>
  </si>
  <si>
    <t>Mandy &amp; Alison Meakes</t>
  </si>
  <si>
    <t>Balance at Bank 31.10.22</t>
  </si>
  <si>
    <t>needle felt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</si>
</sst>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3" xfId="0" applyBorder="1"/>
    <xf numFmtId="0" fontId="7" fillId="0" borderId="0" xfId="0" applyFont="1"/>
    <xf numFmtId="0" fontId="0" fillId="0" borderId="0" xfId="0" applyFill="1"/>
    <xf numFmtId="8" fontId="0" fillId="0" borderId="0" xfId="0" applyNumberFormat="1"/>
    <xf numFmtId="0" fontId="0" fillId="2" borderId="0" xfId="0" applyFill="1"/>
    <xf numFmtId="1" fontId="1" fillId="0" borderId="0" xfId="0" applyNumberFormat="1" applyFont="1"/>
    <xf numFmtId="2" fontId="1" fillId="0" borderId="1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4" xfId="0" applyBorder="1"/>
    <xf numFmtId="17" fontId="0" fillId="3" borderId="0" xfId="0" applyNumberFormat="1" applyFill="1"/>
    <xf numFmtId="17" fontId="0" fillId="4" borderId="0" xfId="0" applyNumberFormat="1" applyFill="1"/>
    <xf numFmtId="10" fontId="0" fillId="0" borderId="0" xfId="0" applyNumberFormat="1"/>
    <xf numFmtId="6" fontId="0" fillId="0" borderId="0" xfId="0" applyNumberFormat="1"/>
    <xf numFmtId="0" fontId="7" fillId="0" borderId="3" xfId="0" applyFont="1" applyBorder="1"/>
    <xf numFmtId="8" fontId="0" fillId="0" borderId="3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Border="1"/>
    <xf numFmtId="2" fontId="1" fillId="0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>
      <selection activeCell="Y33" sqref="Y33"/>
    </sheetView>
  </sheetViews>
  <sheetFormatPr defaultColWidth="8.85546875" defaultRowHeight="12" x14ac:dyDescent="0.2"/>
  <cols>
    <col min="1" max="1" width="7.5703125" style="1" customWidth="1"/>
    <col min="2" max="3" width="8.85546875" style="1"/>
    <col min="4" max="4" width="13.140625" style="1" customWidth="1"/>
    <col min="5" max="5" width="11" style="1" customWidth="1"/>
    <col min="6" max="6" width="7.42578125" style="1" bestFit="1" customWidth="1"/>
    <col min="7" max="7" width="6.7109375" style="1" bestFit="1" customWidth="1"/>
    <col min="8" max="8" width="7" style="1" bestFit="1" customWidth="1"/>
    <col min="9" max="9" width="7" style="1" hidden="1" customWidth="1"/>
    <col min="10" max="10" width="3.42578125" style="1" customWidth="1"/>
    <col min="11" max="11" width="8" style="1" bestFit="1" customWidth="1"/>
    <col min="12" max="13" width="8.85546875" style="1"/>
    <col min="14" max="14" width="12.28515625" style="1" customWidth="1"/>
    <col min="15" max="15" width="3.85546875" style="1" hidden="1" customWidth="1"/>
    <col min="16" max="19" width="7" style="1" bestFit="1" customWidth="1"/>
    <col min="20" max="20" width="7" style="1" hidden="1" customWidth="1"/>
    <col min="21" max="16384" width="8.85546875" style="1"/>
  </cols>
  <sheetData>
    <row r="1" spans="1:20" x14ac:dyDescent="0.2">
      <c r="A1" s="31" t="s">
        <v>0</v>
      </c>
      <c r="B1" s="31"/>
      <c r="C1" s="31"/>
      <c r="D1" s="31"/>
      <c r="E1" s="31"/>
      <c r="F1" s="31"/>
      <c r="G1" s="31"/>
      <c r="H1" s="31"/>
      <c r="K1" s="31" t="s">
        <v>0</v>
      </c>
      <c r="L1" s="31"/>
      <c r="M1" s="31"/>
      <c r="N1" s="31"/>
      <c r="O1" s="31"/>
      <c r="P1" s="31"/>
      <c r="Q1" s="31"/>
      <c r="R1" s="31"/>
      <c r="S1" s="31"/>
    </row>
    <row r="2" spans="1:20" x14ac:dyDescent="0.2">
      <c r="A2" s="31" t="s">
        <v>1</v>
      </c>
      <c r="B2" s="31"/>
      <c r="C2" s="31"/>
      <c r="D2" s="31"/>
      <c r="E2" s="31"/>
      <c r="F2" s="31"/>
      <c r="G2" s="31"/>
      <c r="H2" s="31"/>
      <c r="K2" s="31" t="s">
        <v>1</v>
      </c>
      <c r="L2" s="31"/>
      <c r="M2" s="31"/>
      <c r="N2" s="31"/>
      <c r="O2" s="31"/>
      <c r="P2" s="31"/>
      <c r="Q2" s="31"/>
      <c r="R2" s="31"/>
      <c r="S2" s="31"/>
    </row>
    <row r="3" spans="1:20" ht="9" customHeight="1" x14ac:dyDescent="0.2"/>
    <row r="4" spans="1:20" x14ac:dyDescent="0.2">
      <c r="A4" s="32" t="s">
        <v>98</v>
      </c>
      <c r="B4" s="32"/>
      <c r="C4" s="32"/>
      <c r="D4" s="32"/>
      <c r="E4" s="32"/>
      <c r="F4" s="32"/>
      <c r="G4" s="32"/>
      <c r="H4" s="32"/>
      <c r="K4" s="32" t="s">
        <v>98</v>
      </c>
      <c r="L4" s="32"/>
      <c r="M4" s="32"/>
      <c r="N4" s="32"/>
      <c r="O4" s="32"/>
      <c r="P4" s="32"/>
      <c r="Q4" s="32"/>
      <c r="R4" s="32"/>
      <c r="S4" s="32"/>
    </row>
    <row r="5" spans="1:20" ht="5.45" customHeight="1" x14ac:dyDescent="0.2"/>
    <row r="6" spans="1:20" x14ac:dyDescent="0.2">
      <c r="A6" s="2" t="s">
        <v>2</v>
      </c>
      <c r="E6" s="1">
        <v>2022</v>
      </c>
      <c r="F6" s="1">
        <v>2021</v>
      </c>
      <c r="G6" s="1">
        <v>2020</v>
      </c>
      <c r="H6" s="1">
        <v>2019</v>
      </c>
      <c r="I6" s="1">
        <v>2018</v>
      </c>
      <c r="K6" s="2" t="s">
        <v>2</v>
      </c>
      <c r="P6" s="1">
        <v>2022</v>
      </c>
      <c r="Q6" s="20">
        <v>2021</v>
      </c>
      <c r="R6" s="20">
        <v>2020</v>
      </c>
      <c r="S6" s="20">
        <v>2019</v>
      </c>
      <c r="T6" s="20">
        <v>2018</v>
      </c>
    </row>
    <row r="7" spans="1:20" x14ac:dyDescent="0.2">
      <c r="A7" s="3"/>
      <c r="B7" s="4" t="s">
        <v>4</v>
      </c>
      <c r="C7" s="4"/>
      <c r="D7" s="4"/>
      <c r="E7" s="4">
        <v>22</v>
      </c>
      <c r="F7" s="4">
        <v>17</v>
      </c>
      <c r="G7" s="4">
        <v>18</v>
      </c>
      <c r="H7" s="4">
        <v>23</v>
      </c>
      <c r="I7" s="4">
        <v>24</v>
      </c>
      <c r="J7" s="4"/>
      <c r="L7" s="4" t="s">
        <v>4</v>
      </c>
      <c r="M7" s="4"/>
      <c r="N7" s="4"/>
      <c r="O7" s="4"/>
      <c r="P7" s="4">
        <v>22</v>
      </c>
      <c r="Q7" s="4">
        <v>17</v>
      </c>
      <c r="R7" s="4">
        <v>18</v>
      </c>
      <c r="S7" s="4">
        <v>23</v>
      </c>
      <c r="T7" s="4">
        <v>24</v>
      </c>
    </row>
    <row r="8" spans="1:20" x14ac:dyDescent="0.2">
      <c r="B8" s="1" t="s">
        <v>3</v>
      </c>
      <c r="E8" s="14">
        <f>members!C25</f>
        <v>660</v>
      </c>
      <c r="F8" s="14">
        <v>438</v>
      </c>
      <c r="G8" s="14">
        <v>540</v>
      </c>
      <c r="H8" s="5">
        <v>690</v>
      </c>
      <c r="I8" s="5">
        <v>720</v>
      </c>
      <c r="J8" s="5"/>
      <c r="L8" s="1" t="s">
        <v>3</v>
      </c>
      <c r="P8" s="1">
        <v>660</v>
      </c>
      <c r="Q8" s="14">
        <v>438</v>
      </c>
      <c r="R8" s="14">
        <v>540</v>
      </c>
      <c r="S8" s="14">
        <v>690</v>
      </c>
      <c r="T8" s="14">
        <v>720</v>
      </c>
    </row>
    <row r="9" spans="1:20" x14ac:dyDescent="0.2">
      <c r="B9" s="1" t="s">
        <v>5</v>
      </c>
      <c r="E9" s="14"/>
      <c r="F9" s="14"/>
      <c r="G9" s="14">
        <v>0</v>
      </c>
      <c r="H9" s="5">
        <v>0</v>
      </c>
      <c r="I9" s="5">
        <v>33</v>
      </c>
      <c r="J9" s="5"/>
      <c r="L9" s="1" t="s">
        <v>5</v>
      </c>
      <c r="Q9" s="14"/>
      <c r="R9" s="14">
        <v>0</v>
      </c>
      <c r="S9" s="14">
        <v>0</v>
      </c>
      <c r="T9" s="14">
        <v>33</v>
      </c>
    </row>
    <row r="10" spans="1:20" x14ac:dyDescent="0.2">
      <c r="B10" s="1" t="s">
        <v>6</v>
      </c>
      <c r="E10" s="14">
        <f>members!C34</f>
        <v>45</v>
      </c>
      <c r="F10" s="14">
        <v>50</v>
      </c>
      <c r="G10" s="14">
        <v>10</v>
      </c>
      <c r="H10" s="5">
        <v>25</v>
      </c>
      <c r="I10" s="5">
        <v>45</v>
      </c>
      <c r="J10" s="5"/>
      <c r="L10" s="1" t="s">
        <v>6</v>
      </c>
      <c r="P10" s="1">
        <v>45</v>
      </c>
      <c r="Q10" s="14">
        <v>50</v>
      </c>
      <c r="R10" s="14">
        <v>10</v>
      </c>
      <c r="S10" s="14">
        <v>25</v>
      </c>
      <c r="T10" s="14">
        <v>45</v>
      </c>
    </row>
    <row r="11" spans="1:20" x14ac:dyDescent="0.2">
      <c r="B11" s="1" t="s">
        <v>7</v>
      </c>
      <c r="E11" s="14">
        <f>'other receipts and expenses'!D13</f>
        <v>474.61</v>
      </c>
      <c r="F11" s="14">
        <v>889.5</v>
      </c>
      <c r="G11" s="14">
        <v>0</v>
      </c>
      <c r="H11" s="5">
        <v>6</v>
      </c>
      <c r="I11" s="5">
        <v>0.5</v>
      </c>
      <c r="J11" s="5"/>
      <c r="L11" s="1" t="s">
        <v>7</v>
      </c>
      <c r="P11" s="1">
        <v>474.61</v>
      </c>
      <c r="Q11" s="14">
        <v>889.5</v>
      </c>
      <c r="R11" s="14">
        <v>0</v>
      </c>
      <c r="S11" s="14">
        <v>6</v>
      </c>
      <c r="T11" s="14">
        <v>0.5</v>
      </c>
    </row>
    <row r="12" spans="1:20" x14ac:dyDescent="0.2">
      <c r="B12" s="1" t="s">
        <v>16</v>
      </c>
      <c r="E12" s="14"/>
      <c r="F12" s="14"/>
      <c r="G12" s="14">
        <v>0</v>
      </c>
      <c r="H12" s="5">
        <v>10</v>
      </c>
      <c r="I12" s="5">
        <v>0</v>
      </c>
      <c r="J12" s="5"/>
      <c r="L12" s="1" t="s">
        <v>16</v>
      </c>
      <c r="Q12" s="14"/>
      <c r="R12" s="14">
        <v>0</v>
      </c>
      <c r="S12" s="14">
        <v>10</v>
      </c>
      <c r="T12" s="14">
        <v>0</v>
      </c>
    </row>
    <row r="13" spans="1:20" x14ac:dyDescent="0.2">
      <c r="B13" s="1" t="s">
        <v>8</v>
      </c>
      <c r="E13" s="14"/>
      <c r="F13" s="14"/>
      <c r="G13" s="14">
        <v>0</v>
      </c>
      <c r="H13" s="5">
        <v>10</v>
      </c>
      <c r="I13" s="5">
        <v>0</v>
      </c>
      <c r="J13" s="5"/>
      <c r="L13" s="1" t="s">
        <v>8</v>
      </c>
      <c r="Q13" s="14"/>
      <c r="R13" s="14">
        <v>0</v>
      </c>
      <c r="S13" s="14">
        <v>10</v>
      </c>
      <c r="T13" s="14">
        <v>0</v>
      </c>
    </row>
    <row r="14" spans="1:20" x14ac:dyDescent="0.2">
      <c r="B14" s="1" t="s">
        <v>9</v>
      </c>
      <c r="E14" s="14"/>
      <c r="F14" s="14"/>
      <c r="G14" s="14">
        <v>0</v>
      </c>
      <c r="H14" s="5">
        <v>0</v>
      </c>
      <c r="I14" s="5">
        <v>0</v>
      </c>
      <c r="J14" s="5"/>
      <c r="L14" s="1" t="s">
        <v>9</v>
      </c>
      <c r="Q14" s="14"/>
      <c r="R14" s="14">
        <v>0</v>
      </c>
      <c r="S14" s="14">
        <v>0</v>
      </c>
      <c r="T14" s="14">
        <v>0</v>
      </c>
    </row>
    <row r="15" spans="1:20" x14ac:dyDescent="0.2">
      <c r="B15" s="1" t="s">
        <v>10</v>
      </c>
      <c r="E15" s="14"/>
      <c r="F15" s="14"/>
      <c r="G15" s="14">
        <v>0</v>
      </c>
      <c r="H15" s="5">
        <v>60</v>
      </c>
      <c r="I15" s="5">
        <v>60</v>
      </c>
      <c r="J15" s="5"/>
      <c r="L15" s="1" t="s">
        <v>10</v>
      </c>
      <c r="Q15" s="14"/>
      <c r="R15" s="14">
        <v>0</v>
      </c>
      <c r="S15" s="14">
        <v>60</v>
      </c>
      <c r="T15" s="14">
        <v>60</v>
      </c>
    </row>
    <row r="16" spans="1:20" x14ac:dyDescent="0.2">
      <c r="B16" s="1" t="s">
        <v>14</v>
      </c>
      <c r="E16" s="36">
        <f>Workshops!B33+Workshops!B20+Workshops!D20</f>
        <v>275</v>
      </c>
      <c r="F16" s="14">
        <v>65</v>
      </c>
      <c r="G16" s="14">
        <v>408</v>
      </c>
      <c r="H16" s="5">
        <v>555</v>
      </c>
      <c r="I16" s="5">
        <v>240</v>
      </c>
      <c r="J16" s="5"/>
      <c r="L16" s="1" t="s">
        <v>14</v>
      </c>
      <c r="P16" s="1">
        <v>275</v>
      </c>
      <c r="Q16" s="14">
        <v>65</v>
      </c>
      <c r="R16" s="14">
        <v>408</v>
      </c>
      <c r="S16" s="14">
        <v>555</v>
      </c>
      <c r="T16" s="14">
        <v>240</v>
      </c>
    </row>
    <row r="17" spans="1:20" x14ac:dyDescent="0.2">
      <c r="B17" s="1" t="s">
        <v>11</v>
      </c>
      <c r="E17" s="14"/>
      <c r="F17" s="14"/>
      <c r="G17" s="14">
        <v>0</v>
      </c>
      <c r="H17" s="5">
        <v>125.5</v>
      </c>
      <c r="I17" s="5">
        <v>0</v>
      </c>
      <c r="J17" s="5"/>
      <c r="L17" s="1" t="s">
        <v>11</v>
      </c>
      <c r="Q17" s="14"/>
      <c r="R17" s="14">
        <v>0</v>
      </c>
      <c r="S17" s="14">
        <v>125.5</v>
      </c>
      <c r="T17" s="14">
        <v>0</v>
      </c>
    </row>
    <row r="18" spans="1:20" ht="12.75" thickBot="1" x14ac:dyDescent="0.25">
      <c r="B18" s="6" t="s">
        <v>12</v>
      </c>
      <c r="C18" s="6"/>
      <c r="E18" s="21">
        <f>SUM(E8:E17)</f>
        <v>1454.6100000000001</v>
      </c>
      <c r="F18" s="21">
        <v>1442.5</v>
      </c>
      <c r="G18" s="21">
        <f>SUM(G8:G17)</f>
        <v>958</v>
      </c>
      <c r="H18" s="8">
        <f>SUM(H8:H17)</f>
        <v>1481.5</v>
      </c>
      <c r="I18" s="8">
        <f>SUM(I8:I17)</f>
        <v>1098.5</v>
      </c>
      <c r="J18" s="22"/>
      <c r="L18" s="1" t="s">
        <v>12</v>
      </c>
      <c r="P18" s="1">
        <v>1454.6100000000001</v>
      </c>
      <c r="Q18" s="14">
        <v>1442.5</v>
      </c>
      <c r="R18" s="14">
        <v>958</v>
      </c>
      <c r="S18" s="14">
        <v>1481.5</v>
      </c>
      <c r="T18" s="14">
        <v>1098.5</v>
      </c>
    </row>
    <row r="19" spans="1:20" ht="9.6" customHeight="1" x14ac:dyDescent="0.2">
      <c r="E19" s="14"/>
      <c r="F19" s="14"/>
      <c r="G19" s="14"/>
      <c r="H19" s="5"/>
      <c r="I19" s="5"/>
      <c r="J19" s="5"/>
      <c r="Q19" s="14"/>
      <c r="R19" s="14"/>
      <c r="S19" s="14"/>
      <c r="T19" s="14"/>
    </row>
    <row r="20" spans="1:20" x14ac:dyDescent="0.2">
      <c r="A20" s="2" t="s">
        <v>13</v>
      </c>
      <c r="E20" s="14"/>
      <c r="F20" s="14"/>
      <c r="G20" s="14"/>
      <c r="H20" s="5"/>
      <c r="I20" s="5"/>
      <c r="J20" s="5"/>
      <c r="K20" s="2" t="s">
        <v>13</v>
      </c>
      <c r="Q20" s="14"/>
      <c r="R20" s="14"/>
      <c r="S20" s="14"/>
      <c r="T20" s="14"/>
    </row>
    <row r="21" spans="1:20" x14ac:dyDescent="0.2">
      <c r="B21" s="1" t="s">
        <v>15</v>
      </c>
      <c r="E21" s="14">
        <f>'other receipts and expenses'!F36</f>
        <v>135.75</v>
      </c>
      <c r="F21" s="14">
        <v>40</v>
      </c>
      <c r="G21" s="14">
        <v>40.5</v>
      </c>
      <c r="H21" s="5">
        <v>103.5</v>
      </c>
      <c r="I21" s="5">
        <v>108</v>
      </c>
      <c r="J21" s="5"/>
      <c r="L21" s="1" t="s">
        <v>15</v>
      </c>
      <c r="P21" s="1">
        <v>135.75</v>
      </c>
      <c r="Q21" s="14">
        <v>40</v>
      </c>
      <c r="R21" s="14">
        <v>40.5</v>
      </c>
      <c r="S21" s="14">
        <v>103.5</v>
      </c>
      <c r="T21" s="14">
        <v>108</v>
      </c>
    </row>
    <row r="22" spans="1:20" x14ac:dyDescent="0.2">
      <c r="B22" s="1" t="s">
        <v>17</v>
      </c>
      <c r="E22" s="14">
        <f>'other receipts and expenses'!H36</f>
        <v>233.61</v>
      </c>
      <c r="F22" s="14"/>
      <c r="G22" s="14">
        <v>112.92</v>
      </c>
      <c r="H22" s="5">
        <v>112.92</v>
      </c>
      <c r="I22" s="5">
        <v>112.92</v>
      </c>
      <c r="J22" s="5"/>
      <c r="L22" s="1" t="s">
        <v>17</v>
      </c>
      <c r="P22" s="1">
        <v>233.61</v>
      </c>
      <c r="Q22" s="14"/>
      <c r="R22" s="14">
        <v>112.92</v>
      </c>
      <c r="S22" s="14">
        <v>112.92</v>
      </c>
      <c r="T22" s="14">
        <v>112.92</v>
      </c>
    </row>
    <row r="23" spans="1:20" x14ac:dyDescent="0.2">
      <c r="B23" s="1" t="s">
        <v>30</v>
      </c>
      <c r="E23" s="14">
        <f>'other receipts and expenses'!E36</f>
        <v>270</v>
      </c>
      <c r="F23" s="14">
        <v>75</v>
      </c>
      <c r="G23" s="14">
        <v>200.1</v>
      </c>
      <c r="H23" s="5">
        <v>369</v>
      </c>
      <c r="I23" s="5">
        <v>355</v>
      </c>
      <c r="J23" s="5"/>
      <c r="L23" s="1" t="s">
        <v>30</v>
      </c>
      <c r="P23" s="1">
        <v>270</v>
      </c>
      <c r="Q23" s="14">
        <v>75</v>
      </c>
      <c r="R23" s="14">
        <v>200.1</v>
      </c>
      <c r="S23" s="14">
        <v>369</v>
      </c>
      <c r="T23" s="14">
        <v>355</v>
      </c>
    </row>
    <row r="24" spans="1:20" x14ac:dyDescent="0.2">
      <c r="B24" s="1" t="s">
        <v>115</v>
      </c>
      <c r="E24" s="14">
        <f>'other receipts and expenses'!J36</f>
        <v>39.950000000000003</v>
      </c>
      <c r="F24" s="14"/>
      <c r="G24" s="14">
        <v>8.81</v>
      </c>
      <c r="H24" s="5">
        <v>28.2</v>
      </c>
      <c r="I24" s="5">
        <v>13.6</v>
      </c>
      <c r="J24" s="5"/>
      <c r="L24" s="1" t="s">
        <v>18</v>
      </c>
      <c r="P24" s="1">
        <v>39.950000000000003</v>
      </c>
      <c r="Q24" s="14"/>
      <c r="R24" s="14">
        <v>8.81</v>
      </c>
      <c r="S24" s="14">
        <v>28.2</v>
      </c>
      <c r="T24" s="14">
        <v>13.6</v>
      </c>
    </row>
    <row r="25" spans="1:20" x14ac:dyDescent="0.2">
      <c r="B25" s="1" t="s">
        <v>110</v>
      </c>
      <c r="E25" s="14">
        <f>'other receipts and expenses'!D36-'other receipts and expenses'!E13</f>
        <v>133.52000000000001</v>
      </c>
      <c r="F25" s="14">
        <v>40.260000000000005</v>
      </c>
      <c r="G25" s="14">
        <v>14.21</v>
      </c>
      <c r="H25" s="5">
        <v>34.729999999999997</v>
      </c>
      <c r="I25" s="5">
        <v>36.54</v>
      </c>
      <c r="J25" s="5"/>
      <c r="L25" s="1" t="s">
        <v>95</v>
      </c>
      <c r="P25" s="1">
        <v>133.52000000000001</v>
      </c>
      <c r="Q25" s="14">
        <v>40.260000000000005</v>
      </c>
      <c r="R25" s="14">
        <v>14.21</v>
      </c>
      <c r="S25" s="14">
        <v>34.729999999999997</v>
      </c>
      <c r="T25" s="14">
        <v>36.54</v>
      </c>
    </row>
    <row r="26" spans="1:20" x14ac:dyDescent="0.2">
      <c r="B26" s="1" t="s">
        <v>19</v>
      </c>
      <c r="E26" s="14">
        <f>'other receipts and expenses'!C36</f>
        <v>327.5</v>
      </c>
      <c r="F26" s="14">
        <v>255</v>
      </c>
      <c r="G26" s="14">
        <v>215.7</v>
      </c>
      <c r="H26" s="5">
        <v>679.8</v>
      </c>
      <c r="I26" s="5">
        <v>251</v>
      </c>
      <c r="J26" s="5"/>
      <c r="L26" s="1" t="s">
        <v>19</v>
      </c>
      <c r="P26" s="1">
        <v>327.5</v>
      </c>
      <c r="Q26" s="14">
        <v>255</v>
      </c>
      <c r="R26" s="14">
        <v>215.7</v>
      </c>
      <c r="S26" s="14">
        <v>679.8</v>
      </c>
      <c r="T26" s="14">
        <v>251</v>
      </c>
    </row>
    <row r="27" spans="1:20" x14ac:dyDescent="0.2">
      <c r="B27" s="1" t="s">
        <v>16</v>
      </c>
      <c r="E27" s="14">
        <f>'other receipts and expenses'!G36</f>
        <v>65.63</v>
      </c>
      <c r="F27" s="14"/>
      <c r="G27" s="14">
        <v>0</v>
      </c>
      <c r="H27" s="5">
        <v>0</v>
      </c>
      <c r="I27" s="5">
        <v>0</v>
      </c>
      <c r="J27" s="5"/>
      <c r="L27" s="1" t="s">
        <v>16</v>
      </c>
      <c r="P27" s="1">
        <v>65.63</v>
      </c>
      <c r="Q27" s="14"/>
      <c r="R27" s="14">
        <v>0</v>
      </c>
      <c r="S27" s="14">
        <v>0</v>
      </c>
      <c r="T27" s="14">
        <v>0</v>
      </c>
    </row>
    <row r="28" spans="1:20" x14ac:dyDescent="0.2">
      <c r="B28" s="1" t="s">
        <v>5</v>
      </c>
      <c r="E28" s="14"/>
      <c r="F28" s="14"/>
      <c r="G28" s="14">
        <v>0</v>
      </c>
      <c r="H28" s="5">
        <v>0</v>
      </c>
      <c r="I28" s="5">
        <v>32</v>
      </c>
      <c r="J28" s="5"/>
      <c r="L28" s="1" t="s">
        <v>5</v>
      </c>
      <c r="Q28" s="14"/>
      <c r="R28" s="14">
        <v>0</v>
      </c>
      <c r="S28" s="14">
        <v>0</v>
      </c>
      <c r="T28" s="14">
        <v>32</v>
      </c>
    </row>
    <row r="29" spans="1:20" x14ac:dyDescent="0.2">
      <c r="B29" s="1" t="s">
        <v>20</v>
      </c>
      <c r="E29" s="14"/>
      <c r="F29" s="14"/>
      <c r="G29" s="14">
        <v>0</v>
      </c>
      <c r="H29" s="5">
        <v>0</v>
      </c>
      <c r="I29" s="5">
        <v>0</v>
      </c>
      <c r="J29" s="5"/>
      <c r="L29" s="1" t="s">
        <v>20</v>
      </c>
      <c r="Q29" s="14"/>
      <c r="R29" s="14">
        <v>0</v>
      </c>
      <c r="S29" s="14">
        <v>0</v>
      </c>
      <c r="T29" s="14">
        <v>0</v>
      </c>
    </row>
    <row r="30" spans="1:20" x14ac:dyDescent="0.2">
      <c r="B30" s="1" t="s">
        <v>21</v>
      </c>
      <c r="E30" s="14"/>
      <c r="F30" s="14"/>
      <c r="G30" s="14">
        <v>0</v>
      </c>
      <c r="H30" s="5">
        <v>27.6</v>
      </c>
      <c r="I30" s="5">
        <v>5.94</v>
      </c>
      <c r="J30" s="5"/>
      <c r="L30" s="1" t="s">
        <v>21</v>
      </c>
      <c r="Q30" s="14"/>
      <c r="R30" s="14">
        <v>0</v>
      </c>
      <c r="S30" s="14">
        <v>27.6</v>
      </c>
      <c r="T30" s="14">
        <v>5.94</v>
      </c>
    </row>
    <row r="31" spans="1:20" x14ac:dyDescent="0.2">
      <c r="B31" s="1" t="s">
        <v>22</v>
      </c>
      <c r="E31" s="14"/>
      <c r="F31" s="14"/>
      <c r="G31" s="14">
        <v>0</v>
      </c>
      <c r="H31" s="5">
        <v>0</v>
      </c>
      <c r="I31" s="5">
        <v>0</v>
      </c>
      <c r="J31" s="5"/>
      <c r="L31" s="1" t="s">
        <v>22</v>
      </c>
      <c r="Q31" s="14"/>
      <c r="R31" s="14">
        <v>0</v>
      </c>
      <c r="S31" s="14">
        <v>0</v>
      </c>
      <c r="T31" s="14">
        <v>0</v>
      </c>
    </row>
    <row r="32" spans="1:20" x14ac:dyDescent="0.2">
      <c r="B32" s="1" t="s">
        <v>23</v>
      </c>
      <c r="E32" s="14"/>
      <c r="F32" s="14"/>
      <c r="G32" s="14">
        <v>203.95</v>
      </c>
      <c r="H32" s="5">
        <v>46.98</v>
      </c>
      <c r="I32" s="5">
        <v>170.12</v>
      </c>
      <c r="J32" s="5"/>
      <c r="L32" s="1" t="s">
        <v>23</v>
      </c>
      <c r="Q32" s="14"/>
      <c r="R32" s="14">
        <v>203.95</v>
      </c>
      <c r="S32" s="14">
        <v>46.98</v>
      </c>
      <c r="T32" s="14">
        <v>170.12</v>
      </c>
    </row>
    <row r="33" spans="2:20" x14ac:dyDescent="0.2">
      <c r="B33" s="1" t="s">
        <v>31</v>
      </c>
      <c r="E33" s="14">
        <f>'other receipts and expenses'!I36</f>
        <v>59.5</v>
      </c>
      <c r="F33" s="14"/>
      <c r="G33" s="14">
        <v>12.65</v>
      </c>
      <c r="H33" s="5">
        <v>0</v>
      </c>
      <c r="I33" s="5">
        <v>0</v>
      </c>
      <c r="J33" s="5"/>
      <c r="L33" s="1" t="s">
        <v>31</v>
      </c>
      <c r="P33" s="1">
        <v>59.5</v>
      </c>
      <c r="Q33" s="14"/>
      <c r="R33" s="14">
        <v>12.65</v>
      </c>
      <c r="S33" s="14">
        <v>0</v>
      </c>
      <c r="T33" s="14">
        <v>0</v>
      </c>
    </row>
    <row r="34" spans="2:20" ht="12.75" thickBot="1" x14ac:dyDescent="0.25">
      <c r="B34" s="6" t="s">
        <v>24</v>
      </c>
      <c r="E34" s="21">
        <f>SUM(E21:E33)</f>
        <v>1265.46</v>
      </c>
      <c r="F34" s="21">
        <v>410.26</v>
      </c>
      <c r="G34" s="21">
        <f>SUM(G21:G33)</f>
        <v>808.84</v>
      </c>
      <c r="H34" s="7">
        <f t="shared" ref="H34:I34" si="0">SUM(H21:H33)</f>
        <v>1402.73</v>
      </c>
      <c r="I34" s="7">
        <f t="shared" si="0"/>
        <v>1085.1200000000001</v>
      </c>
      <c r="J34" s="23"/>
      <c r="L34" s="1" t="s">
        <v>24</v>
      </c>
      <c r="P34" s="7">
        <v>1265.46</v>
      </c>
      <c r="Q34" s="21">
        <v>410.26</v>
      </c>
      <c r="R34" s="21">
        <v>808.84</v>
      </c>
      <c r="S34" s="7">
        <v>1402.73</v>
      </c>
      <c r="T34" s="7">
        <v>1085.1200000000001</v>
      </c>
    </row>
    <row r="35" spans="2:20" ht="9" customHeight="1" x14ac:dyDescent="0.2">
      <c r="H35" s="5"/>
      <c r="I35" s="5"/>
      <c r="J35" s="5"/>
      <c r="Q35" s="14"/>
      <c r="R35" s="14"/>
      <c r="S35" s="14"/>
      <c r="T35" s="14"/>
    </row>
    <row r="36" spans="2:20" x14ac:dyDescent="0.2">
      <c r="B36" s="1" t="s">
        <v>25</v>
      </c>
      <c r="E36" s="5">
        <f>E18-E34</f>
        <v>189.15000000000009</v>
      </c>
      <c r="F36" s="5">
        <v>1032.24</v>
      </c>
      <c r="G36" s="5">
        <f>G18-G34</f>
        <v>149.15999999999997</v>
      </c>
      <c r="H36" s="5">
        <f>H18-H34</f>
        <v>78.769999999999982</v>
      </c>
      <c r="I36" s="5">
        <f>I18-I34</f>
        <v>13.379999999999882</v>
      </c>
      <c r="J36" s="5"/>
      <c r="L36" s="1" t="s">
        <v>25</v>
      </c>
      <c r="P36" s="1">
        <v>189.15000000000009</v>
      </c>
      <c r="Q36" s="14">
        <v>1032.24</v>
      </c>
      <c r="R36" s="14">
        <v>149.15999999999997</v>
      </c>
      <c r="S36" s="14">
        <v>78.769999999999982</v>
      </c>
      <c r="T36" s="14">
        <v>13.379999999999882</v>
      </c>
    </row>
    <row r="37" spans="2:20" x14ac:dyDescent="0.2">
      <c r="B37" s="1" t="s">
        <v>32</v>
      </c>
      <c r="E37" s="5">
        <f>F38</f>
        <v>2637.8999999999996</v>
      </c>
      <c r="F37" s="5">
        <v>1605.6599999999999</v>
      </c>
      <c r="G37" s="5">
        <f>H38</f>
        <v>1456.4999999999998</v>
      </c>
      <c r="H37" s="5">
        <f>I38</f>
        <v>1377.7299999999998</v>
      </c>
      <c r="I37" s="1">
        <v>1364.35</v>
      </c>
      <c r="L37" s="1" t="s">
        <v>26</v>
      </c>
      <c r="P37" s="1">
        <v>2637.8999999999996</v>
      </c>
      <c r="Q37" s="14">
        <v>1605.6599999999999</v>
      </c>
      <c r="R37" s="14">
        <v>1456.4999999999998</v>
      </c>
      <c r="S37" s="14">
        <v>1377.7299999999998</v>
      </c>
      <c r="T37" s="14">
        <v>1364.35</v>
      </c>
    </row>
    <row r="38" spans="2:20" ht="12.75" thickBot="1" x14ac:dyDescent="0.25">
      <c r="B38" s="1" t="s">
        <v>99</v>
      </c>
      <c r="E38" s="10">
        <f t="shared" ref="E38" si="1">SUM(E36:E37)</f>
        <v>2827.0499999999997</v>
      </c>
      <c r="F38" s="10">
        <v>2637.8999999999996</v>
      </c>
      <c r="G38" s="10">
        <f t="shared" ref="G38:H38" si="2">SUM(G36:G37)</f>
        <v>1605.6599999999999</v>
      </c>
      <c r="H38" s="10">
        <f t="shared" si="2"/>
        <v>1456.4999999999998</v>
      </c>
      <c r="I38" s="10">
        <f>SUM(I36:I37)</f>
        <v>1377.7299999999998</v>
      </c>
      <c r="J38" s="11"/>
      <c r="L38" s="1" t="s">
        <v>32</v>
      </c>
      <c r="P38" s="7">
        <v>2827.0499999999997</v>
      </c>
      <c r="Q38" s="10">
        <v>2637.8999999999996</v>
      </c>
      <c r="R38" s="10">
        <v>1605.6599999999999</v>
      </c>
      <c r="S38" s="10">
        <v>1456.4999999999998</v>
      </c>
      <c r="T38" s="10">
        <v>1377.7299999999998</v>
      </c>
    </row>
    <row r="39" spans="2:20" ht="7.15" customHeight="1" x14ac:dyDescent="0.2">
      <c r="Q39" s="14"/>
      <c r="R39" s="14"/>
      <c r="S39" s="14"/>
      <c r="T39" s="14"/>
    </row>
    <row r="40" spans="2:20" x14ac:dyDescent="0.2">
      <c r="B40" s="6" t="s">
        <v>27</v>
      </c>
      <c r="C40" s="6"/>
      <c r="L40" s="1" t="s">
        <v>27</v>
      </c>
      <c r="Q40" s="14"/>
      <c r="R40" s="14"/>
      <c r="S40" s="14"/>
      <c r="T40" s="14"/>
    </row>
    <row r="41" spans="2:20" x14ac:dyDescent="0.2">
      <c r="B41" s="1" t="s">
        <v>160</v>
      </c>
      <c r="E41" s="1">
        <v>2664.07</v>
      </c>
      <c r="F41" s="1">
        <v>2266.9</v>
      </c>
      <c r="G41" s="5">
        <v>1441.88</v>
      </c>
      <c r="H41" s="5">
        <v>1128.0999999999999</v>
      </c>
      <c r="I41" s="5">
        <v>1173.32</v>
      </c>
      <c r="J41" s="5"/>
      <c r="L41" s="1" t="s">
        <v>97</v>
      </c>
      <c r="P41" s="1">
        <v>2664.07</v>
      </c>
      <c r="Q41" s="14">
        <v>2266.9</v>
      </c>
      <c r="R41" s="14">
        <v>1441.88</v>
      </c>
      <c r="S41" s="14">
        <v>1128.0999999999999</v>
      </c>
      <c r="T41" s="14">
        <v>1173.32</v>
      </c>
    </row>
    <row r="42" spans="2:20" x14ac:dyDescent="0.2">
      <c r="B42" s="1" t="s">
        <v>28</v>
      </c>
      <c r="E42" s="14">
        <f>M62</f>
        <v>162.97999999999999</v>
      </c>
      <c r="F42" s="14">
        <v>371</v>
      </c>
      <c r="G42" s="5">
        <v>163.78</v>
      </c>
      <c r="H42" s="5">
        <v>328.4</v>
      </c>
      <c r="I42" s="5">
        <v>204.41</v>
      </c>
      <c r="J42" s="5"/>
      <c r="L42" s="1" t="s">
        <v>28</v>
      </c>
      <c r="P42" s="1">
        <v>162.97999999999999</v>
      </c>
      <c r="Q42" s="14">
        <v>371</v>
      </c>
      <c r="R42" s="14">
        <v>163.78</v>
      </c>
      <c r="S42" s="14">
        <v>328.4</v>
      </c>
      <c r="T42" s="14">
        <v>204.41</v>
      </c>
    </row>
    <row r="43" spans="2:20" ht="12.75" thickBot="1" x14ac:dyDescent="0.25">
      <c r="E43" s="10">
        <f>SUM(E41:E42)</f>
        <v>2827.05</v>
      </c>
      <c r="F43" s="10">
        <v>2637.9</v>
      </c>
      <c r="G43" s="10">
        <f>SUM(G41:G42)</f>
        <v>1605.66</v>
      </c>
      <c r="H43" s="10">
        <f>SUM(H41:H42)</f>
        <v>1456.5</v>
      </c>
      <c r="I43" s="10">
        <f>SUM(I41:I42)</f>
        <v>1377.73</v>
      </c>
      <c r="J43" s="11"/>
      <c r="P43" s="7">
        <v>2827.05</v>
      </c>
      <c r="Q43" s="10">
        <v>2637.9</v>
      </c>
      <c r="R43" s="10">
        <v>1605.66</v>
      </c>
      <c r="S43" s="10">
        <v>1456.5</v>
      </c>
      <c r="T43" s="10">
        <v>1377.73</v>
      </c>
    </row>
    <row r="44" spans="2:20" x14ac:dyDescent="0.2">
      <c r="G44" s="11"/>
      <c r="H44" s="11"/>
      <c r="I44" s="11"/>
      <c r="J44" s="11"/>
    </row>
    <row r="45" spans="2:20" x14ac:dyDescent="0.2">
      <c r="B45" s="6"/>
      <c r="G45" s="11"/>
      <c r="H45" s="11"/>
      <c r="I45" s="11"/>
      <c r="J45" s="11"/>
      <c r="Q45" s="14">
        <v>0</v>
      </c>
    </row>
    <row r="46" spans="2:20" x14ac:dyDescent="0.2">
      <c r="E46" s="5">
        <f>E38-E43</f>
        <v>0</v>
      </c>
      <c r="F46" s="5">
        <f>F38-F43</f>
        <v>0</v>
      </c>
    </row>
    <row r="47" spans="2:20" x14ac:dyDescent="0.2">
      <c r="B47" s="1" t="s">
        <v>29</v>
      </c>
      <c r="D47" s="9"/>
      <c r="E47" s="9"/>
      <c r="F47" s="9"/>
      <c r="G47" s="9"/>
      <c r="H47" s="9"/>
      <c r="I47" s="9"/>
      <c r="J47" s="23"/>
      <c r="L47" s="1" t="s">
        <v>29</v>
      </c>
    </row>
    <row r="48" spans="2:20" x14ac:dyDescent="0.2">
      <c r="L48" s="1" t="s">
        <v>88</v>
      </c>
    </row>
    <row r="53" spans="12:13" x14ac:dyDescent="0.2">
      <c r="L53" s="1">
        <v>20</v>
      </c>
      <c r="M53" s="1">
        <v>140</v>
      </c>
    </row>
    <row r="54" spans="12:13" x14ac:dyDescent="0.2">
      <c r="L54" s="1">
        <v>10</v>
      </c>
      <c r="M54" s="1">
        <v>10</v>
      </c>
    </row>
    <row r="55" spans="12:13" x14ac:dyDescent="0.2">
      <c r="L55" s="1">
        <v>5</v>
      </c>
      <c r="M55" s="1">
        <v>6.5</v>
      </c>
    </row>
    <row r="56" spans="12:13" x14ac:dyDescent="0.2">
      <c r="L56" s="1">
        <v>1</v>
      </c>
      <c r="M56" s="1">
        <v>6</v>
      </c>
    </row>
    <row r="57" spans="12:13" x14ac:dyDescent="0.2">
      <c r="L57" s="1">
        <v>0.5</v>
      </c>
      <c r="M57" s="1">
        <v>0.48</v>
      </c>
    </row>
    <row r="58" spans="12:13" x14ac:dyDescent="0.2">
      <c r="L58" s="1">
        <v>0.2</v>
      </c>
    </row>
    <row r="59" spans="12:13" x14ac:dyDescent="0.2">
      <c r="L59" s="1">
        <v>0.1</v>
      </c>
    </row>
    <row r="60" spans="12:13" x14ac:dyDescent="0.2">
      <c r="L60" s="1">
        <v>0.5</v>
      </c>
    </row>
    <row r="61" spans="12:13" x14ac:dyDescent="0.2">
      <c r="L61" s="1" t="s">
        <v>96</v>
      </c>
    </row>
    <row r="62" spans="12:13" x14ac:dyDescent="0.2">
      <c r="M62" s="1">
        <f>SUM(M53:M61)</f>
        <v>162.97999999999999</v>
      </c>
    </row>
  </sheetData>
  <mergeCells count="6">
    <mergeCell ref="A1:H1"/>
    <mergeCell ref="A2:H2"/>
    <mergeCell ref="A4:H4"/>
    <mergeCell ref="K1:S1"/>
    <mergeCell ref="K2:S2"/>
    <mergeCell ref="K4:S4"/>
  </mergeCells>
  <printOptions gridLines="1"/>
  <pageMargins left="0.31496062992125984" right="0.11811023622047245" top="0.3937007874015748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C2" sqref="C2"/>
    </sheetView>
  </sheetViews>
  <sheetFormatPr defaultRowHeight="15" x14ac:dyDescent="0.25"/>
  <cols>
    <col min="1" max="1" width="16.42578125" bestFit="1" customWidth="1"/>
    <col min="2" max="2" width="12.28515625" bestFit="1" customWidth="1"/>
  </cols>
  <sheetData>
    <row r="1" spans="1:7" x14ac:dyDescent="0.25">
      <c r="C1">
        <v>2022</v>
      </c>
      <c r="D1">
        <v>2021</v>
      </c>
    </row>
    <row r="2" spans="1:7" x14ac:dyDescent="0.25">
      <c r="A2" t="s">
        <v>53</v>
      </c>
      <c r="B2" t="s">
        <v>46</v>
      </c>
      <c r="C2">
        <v>30</v>
      </c>
      <c r="D2">
        <v>24</v>
      </c>
    </row>
    <row r="3" spans="1:7" x14ac:dyDescent="0.25">
      <c r="A3" t="s">
        <v>156</v>
      </c>
      <c r="C3">
        <v>30</v>
      </c>
      <c r="E3" s="25">
        <v>44805</v>
      </c>
    </row>
    <row r="4" spans="1:7" x14ac:dyDescent="0.25">
      <c r="A4" t="s">
        <v>59</v>
      </c>
      <c r="B4" t="s">
        <v>60</v>
      </c>
      <c r="C4">
        <v>30</v>
      </c>
      <c r="E4" s="25">
        <v>44470</v>
      </c>
    </row>
    <row r="5" spans="1:7" x14ac:dyDescent="0.25">
      <c r="A5" t="s">
        <v>129</v>
      </c>
      <c r="B5" t="s">
        <v>130</v>
      </c>
      <c r="C5">
        <v>30</v>
      </c>
      <c r="E5" s="25">
        <v>44713</v>
      </c>
    </row>
    <row r="6" spans="1:7" x14ac:dyDescent="0.25">
      <c r="A6" t="s">
        <v>33</v>
      </c>
      <c r="B6" t="s">
        <v>34</v>
      </c>
      <c r="C6">
        <v>30</v>
      </c>
      <c r="D6">
        <v>24</v>
      </c>
    </row>
    <row r="7" spans="1:7" x14ac:dyDescent="0.25">
      <c r="A7" t="s">
        <v>49</v>
      </c>
      <c r="B7" t="s">
        <v>50</v>
      </c>
      <c r="C7">
        <v>30</v>
      </c>
      <c r="D7">
        <v>24</v>
      </c>
    </row>
    <row r="8" spans="1:7" x14ac:dyDescent="0.25">
      <c r="A8" t="s">
        <v>51</v>
      </c>
      <c r="B8" t="s">
        <v>52</v>
      </c>
      <c r="C8">
        <v>30</v>
      </c>
      <c r="D8">
        <v>24</v>
      </c>
    </row>
    <row r="9" spans="1:7" x14ac:dyDescent="0.25">
      <c r="A9" t="s">
        <v>35</v>
      </c>
      <c r="B9" t="s">
        <v>112</v>
      </c>
      <c r="C9">
        <v>30</v>
      </c>
      <c r="E9" s="26">
        <v>44593</v>
      </c>
    </row>
    <row r="10" spans="1:7" x14ac:dyDescent="0.25">
      <c r="A10" t="s">
        <v>127</v>
      </c>
      <c r="B10" t="s">
        <v>128</v>
      </c>
      <c r="C10">
        <v>30</v>
      </c>
      <c r="E10" s="26">
        <v>44713</v>
      </c>
    </row>
    <row r="11" spans="1:7" x14ac:dyDescent="0.25">
      <c r="A11" t="s">
        <v>38</v>
      </c>
      <c r="B11" t="s">
        <v>39</v>
      </c>
      <c r="C11">
        <v>30</v>
      </c>
      <c r="D11">
        <v>24</v>
      </c>
    </row>
    <row r="12" spans="1:7" x14ac:dyDescent="0.25">
      <c r="A12" t="s">
        <v>125</v>
      </c>
      <c r="B12" t="s">
        <v>126</v>
      </c>
      <c r="C12">
        <v>30</v>
      </c>
    </row>
    <row r="13" spans="1:7" x14ac:dyDescent="0.25">
      <c r="A13" t="s">
        <v>131</v>
      </c>
      <c r="B13" t="s">
        <v>120</v>
      </c>
      <c r="C13">
        <v>30</v>
      </c>
      <c r="E13" s="25">
        <v>44682</v>
      </c>
    </row>
    <row r="14" spans="1:7" x14ac:dyDescent="0.25">
      <c r="A14" t="s">
        <v>35</v>
      </c>
      <c r="B14" t="s">
        <v>58</v>
      </c>
      <c r="C14">
        <v>30</v>
      </c>
      <c r="D14">
        <v>24</v>
      </c>
    </row>
    <row r="15" spans="1:7" x14ac:dyDescent="0.25">
      <c r="A15" t="s">
        <v>44</v>
      </c>
      <c r="B15" t="s">
        <v>45</v>
      </c>
      <c r="C15" s="17">
        <v>30</v>
      </c>
      <c r="D15">
        <v>24</v>
      </c>
      <c r="F15">
        <v>30</v>
      </c>
      <c r="G15" t="s">
        <v>108</v>
      </c>
    </row>
    <row r="16" spans="1:7" x14ac:dyDescent="0.25">
      <c r="A16" t="s">
        <v>85</v>
      </c>
      <c r="B16" t="s">
        <v>86</v>
      </c>
      <c r="C16" s="17">
        <v>30</v>
      </c>
    </row>
    <row r="17" spans="1:7" x14ac:dyDescent="0.25">
      <c r="A17" t="s">
        <v>151</v>
      </c>
      <c r="B17" t="s">
        <v>150</v>
      </c>
      <c r="C17" s="17">
        <v>30</v>
      </c>
    </row>
    <row r="18" spans="1:7" x14ac:dyDescent="0.25">
      <c r="A18" t="s">
        <v>83</v>
      </c>
      <c r="B18" t="s">
        <v>84</v>
      </c>
      <c r="C18" s="17">
        <v>30</v>
      </c>
    </row>
    <row r="19" spans="1:7" x14ac:dyDescent="0.25">
      <c r="A19" t="s">
        <v>157</v>
      </c>
      <c r="B19" t="s">
        <v>158</v>
      </c>
      <c r="C19" s="17">
        <v>30</v>
      </c>
      <c r="E19" s="25">
        <v>44866</v>
      </c>
    </row>
    <row r="20" spans="1:7" x14ac:dyDescent="0.25">
      <c r="A20" t="s">
        <v>42</v>
      </c>
      <c r="B20" t="s">
        <v>43</v>
      </c>
      <c r="C20" s="17">
        <v>30</v>
      </c>
      <c r="D20">
        <v>24</v>
      </c>
    </row>
    <row r="21" spans="1:7" x14ac:dyDescent="0.25">
      <c r="A21" t="s">
        <v>47</v>
      </c>
      <c r="B21" t="s">
        <v>48</v>
      </c>
      <c r="C21" s="17">
        <v>30</v>
      </c>
      <c r="D21">
        <v>24</v>
      </c>
    </row>
    <row r="22" spans="1:7" x14ac:dyDescent="0.25">
      <c r="A22" t="s">
        <v>40</v>
      </c>
      <c r="B22" t="s">
        <v>41</v>
      </c>
      <c r="C22" s="17">
        <v>30</v>
      </c>
      <c r="D22">
        <v>24</v>
      </c>
      <c r="F22">
        <v>30</v>
      </c>
      <c r="G22" t="s">
        <v>108</v>
      </c>
    </row>
    <row r="23" spans="1:7" x14ac:dyDescent="0.25">
      <c r="A23" t="s">
        <v>36</v>
      </c>
      <c r="B23" t="s">
        <v>37</v>
      </c>
      <c r="C23" s="17">
        <v>30</v>
      </c>
      <c r="D23">
        <v>24</v>
      </c>
      <c r="F23">
        <v>30</v>
      </c>
      <c r="G23" t="s">
        <v>108</v>
      </c>
    </row>
    <row r="24" spans="1:7" x14ac:dyDescent="0.25">
      <c r="A24" t="s">
        <v>79</v>
      </c>
      <c r="B24" t="s">
        <v>80</v>
      </c>
      <c r="D24">
        <v>30</v>
      </c>
      <c r="E24" s="25">
        <v>44440</v>
      </c>
      <c r="F24" t="s">
        <v>81</v>
      </c>
    </row>
    <row r="25" spans="1:7" ht="15.75" thickBot="1" x14ac:dyDescent="0.3">
      <c r="C25" s="24">
        <f>SUM(C2:C24)</f>
        <v>660</v>
      </c>
      <c r="D25" s="24">
        <f>SUM(D2:D24)</f>
        <v>294</v>
      </c>
    </row>
    <row r="26" spans="1:7" ht="15.75" thickTop="1" x14ac:dyDescent="0.25">
      <c r="A26" t="s">
        <v>83</v>
      </c>
      <c r="B26" t="s">
        <v>84</v>
      </c>
      <c r="C26">
        <v>5</v>
      </c>
      <c r="D26">
        <v>10</v>
      </c>
    </row>
    <row r="27" spans="1:7" x14ac:dyDescent="0.25">
      <c r="A27" t="s">
        <v>85</v>
      </c>
      <c r="B27" t="s">
        <v>86</v>
      </c>
      <c r="C27">
        <v>5</v>
      </c>
      <c r="D27">
        <v>5</v>
      </c>
    </row>
    <row r="28" spans="1:7" x14ac:dyDescent="0.25">
      <c r="A28" t="s">
        <v>89</v>
      </c>
      <c r="B28" t="s">
        <v>90</v>
      </c>
      <c r="C28">
        <v>5</v>
      </c>
      <c r="D28">
        <v>5</v>
      </c>
    </row>
    <row r="29" spans="1:7" x14ac:dyDescent="0.25">
      <c r="A29" t="s">
        <v>119</v>
      </c>
      <c r="B29" t="s">
        <v>120</v>
      </c>
      <c r="C29">
        <v>10</v>
      </c>
    </row>
    <row r="30" spans="1:7" x14ac:dyDescent="0.25">
      <c r="A30" t="s">
        <v>125</v>
      </c>
      <c r="B30" t="s">
        <v>126</v>
      </c>
      <c r="C30">
        <v>5</v>
      </c>
    </row>
    <row r="31" spans="1:7" x14ac:dyDescent="0.25">
      <c r="A31" t="s">
        <v>149</v>
      </c>
      <c r="B31" t="s">
        <v>150</v>
      </c>
      <c r="C31">
        <v>5</v>
      </c>
    </row>
    <row r="32" spans="1:7" x14ac:dyDescent="0.25">
      <c r="A32" t="s">
        <v>159</v>
      </c>
      <c r="C32">
        <v>10</v>
      </c>
    </row>
    <row r="34" spans="3:4" ht="15.75" thickBot="1" x14ac:dyDescent="0.3">
      <c r="C34" s="24">
        <f>SUM(C26:C33)</f>
        <v>45</v>
      </c>
      <c r="D34" s="24">
        <f>SUM(D26:D28)</f>
        <v>20</v>
      </c>
    </row>
    <row r="35" spans="3:4" ht="15.75" thickTop="1" x14ac:dyDescent="0.25"/>
  </sheetData>
  <sortState xmlns:xlrd2="http://schemas.microsoft.com/office/spreadsheetml/2017/richdata2" ref="A1:C17">
    <sortCondition ref="B1:B17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5"/>
  <sheetViews>
    <sheetView topLeftCell="B1" workbookViewId="0">
      <selection activeCell="D31" sqref="D31"/>
    </sheetView>
  </sheetViews>
  <sheetFormatPr defaultRowHeight="15" x14ac:dyDescent="0.25"/>
  <cols>
    <col min="2" max="2" width="40.42578125" bestFit="1" customWidth="1"/>
    <col min="4" max="4" width="10" customWidth="1"/>
    <col min="6" max="6" width="12.5703125" bestFit="1" customWidth="1"/>
    <col min="7" max="7" width="14" bestFit="1" customWidth="1"/>
  </cols>
  <sheetData>
    <row r="1" spans="1:10" ht="45" x14ac:dyDescent="0.25">
      <c r="A1" t="s">
        <v>55</v>
      </c>
      <c r="C1" t="s">
        <v>62</v>
      </c>
      <c r="D1" s="12" t="s">
        <v>61</v>
      </c>
      <c r="E1" t="s">
        <v>107</v>
      </c>
      <c r="F1" s="12"/>
    </row>
    <row r="2" spans="1:10" x14ac:dyDescent="0.25">
      <c r="A2" t="s">
        <v>54</v>
      </c>
      <c r="C2" s="13"/>
    </row>
    <row r="3" spans="1:10" x14ac:dyDescent="0.25">
      <c r="B3" t="s">
        <v>105</v>
      </c>
      <c r="C3" s="13"/>
      <c r="D3">
        <v>220</v>
      </c>
    </row>
    <row r="4" spans="1:10" x14ac:dyDescent="0.25">
      <c r="B4" t="s">
        <v>106</v>
      </c>
      <c r="C4" s="13"/>
      <c r="E4">
        <v>65</v>
      </c>
    </row>
    <row r="5" spans="1:10" x14ac:dyDescent="0.25">
      <c r="B5" t="s">
        <v>121</v>
      </c>
      <c r="C5" s="13"/>
    </row>
    <row r="6" spans="1:10" x14ac:dyDescent="0.25">
      <c r="B6" t="s">
        <v>122</v>
      </c>
      <c r="G6" s="19">
        <v>250</v>
      </c>
    </row>
    <row r="7" spans="1:10" x14ac:dyDescent="0.25">
      <c r="B7" t="s">
        <v>123</v>
      </c>
      <c r="D7">
        <v>20</v>
      </c>
    </row>
    <row r="8" spans="1:10" x14ac:dyDescent="0.25">
      <c r="B8" t="s">
        <v>132</v>
      </c>
      <c r="D8">
        <v>20</v>
      </c>
    </row>
    <row r="9" spans="1:10" x14ac:dyDescent="0.25">
      <c r="B9" t="s">
        <v>135</v>
      </c>
      <c r="D9">
        <v>150</v>
      </c>
    </row>
    <row r="10" spans="1:10" x14ac:dyDescent="0.25">
      <c r="A10" t="s">
        <v>82</v>
      </c>
      <c r="B10" t="s">
        <v>148</v>
      </c>
      <c r="D10">
        <v>64.61</v>
      </c>
    </row>
    <row r="13" spans="1:10" ht="15.75" thickBot="1" x14ac:dyDescent="0.3">
      <c r="C13" s="33">
        <f>SUM(C2:C12)</f>
        <v>0</v>
      </c>
      <c r="D13" s="33">
        <f>SUM(D2:D12)</f>
        <v>474.61</v>
      </c>
      <c r="E13" s="33">
        <f>SUM(E2:E12)</f>
        <v>65</v>
      </c>
      <c r="F13" s="33">
        <f>SUM(F2:F12)</f>
        <v>0</v>
      </c>
      <c r="G13" s="33">
        <f>SUM(G2:G12)</f>
        <v>250</v>
      </c>
      <c r="H13" s="35"/>
      <c r="I13" s="35"/>
      <c r="J13" s="35"/>
    </row>
    <row r="16" spans="1:10" x14ac:dyDescent="0.25">
      <c r="A16" s="16" t="s">
        <v>56</v>
      </c>
      <c r="C16" t="s">
        <v>91</v>
      </c>
      <c r="D16" t="s">
        <v>92</v>
      </c>
      <c r="E16" t="s">
        <v>93</v>
      </c>
      <c r="F16" t="s">
        <v>94</v>
      </c>
      <c r="G16" t="s">
        <v>100</v>
      </c>
      <c r="H16" t="s">
        <v>104</v>
      </c>
      <c r="I16" t="s">
        <v>114</v>
      </c>
      <c r="J16" t="s">
        <v>116</v>
      </c>
    </row>
    <row r="17" spans="1:12" x14ac:dyDescent="0.25">
      <c r="A17" t="s">
        <v>57</v>
      </c>
      <c r="B17" t="s">
        <v>101</v>
      </c>
      <c r="C17" s="13"/>
      <c r="G17">
        <v>13.81</v>
      </c>
    </row>
    <row r="18" spans="1:12" x14ac:dyDescent="0.25">
      <c r="B18" t="s">
        <v>102</v>
      </c>
      <c r="E18">
        <v>270</v>
      </c>
    </row>
    <row r="19" spans="1:12" x14ac:dyDescent="0.25">
      <c r="B19" t="s">
        <v>103</v>
      </c>
      <c r="F19">
        <v>36</v>
      </c>
    </row>
    <row r="20" spans="1:12" x14ac:dyDescent="0.25">
      <c r="B20" t="s">
        <v>104</v>
      </c>
      <c r="E20" s="17"/>
      <c r="H20">
        <v>116.44</v>
      </c>
    </row>
    <row r="21" spans="1:12" x14ac:dyDescent="0.25">
      <c r="A21" t="s">
        <v>82</v>
      </c>
      <c r="B21" t="s">
        <v>109</v>
      </c>
      <c r="D21">
        <f>50+130</f>
        <v>180</v>
      </c>
    </row>
    <row r="22" spans="1:12" x14ac:dyDescent="0.25">
      <c r="A22" t="s">
        <v>87</v>
      </c>
      <c r="B22" t="s">
        <v>111</v>
      </c>
      <c r="D22">
        <f>5.39+0.95+3.99+1.4+3.44+1.25</f>
        <v>16.420000000000002</v>
      </c>
    </row>
    <row r="23" spans="1:12" x14ac:dyDescent="0.25">
      <c r="B23" t="s">
        <v>113</v>
      </c>
      <c r="I23">
        <v>50</v>
      </c>
    </row>
    <row r="24" spans="1:12" x14ac:dyDescent="0.25">
      <c r="B24" t="s">
        <v>116</v>
      </c>
      <c r="J24">
        <f>5+6.6+5+5+5+5.4</f>
        <v>32</v>
      </c>
    </row>
    <row r="25" spans="1:12" x14ac:dyDescent="0.25">
      <c r="B25" t="s">
        <v>117</v>
      </c>
      <c r="D25">
        <v>0.95</v>
      </c>
    </row>
    <row r="26" spans="1:12" x14ac:dyDescent="0.25">
      <c r="B26" t="s">
        <v>118</v>
      </c>
      <c r="I26">
        <v>9.5</v>
      </c>
    </row>
    <row r="27" spans="1:12" x14ac:dyDescent="0.25">
      <c r="B27" t="s">
        <v>124</v>
      </c>
      <c r="L27" s="19">
        <v>250</v>
      </c>
    </row>
    <row r="28" spans="1:12" x14ac:dyDescent="0.25">
      <c r="B28" t="s">
        <v>133</v>
      </c>
      <c r="D28">
        <v>1.1499999999999999</v>
      </c>
    </row>
    <row r="29" spans="1:12" x14ac:dyDescent="0.25">
      <c r="B29" t="s">
        <v>161</v>
      </c>
      <c r="C29">
        <v>327.5</v>
      </c>
    </row>
    <row r="30" spans="1:12" x14ac:dyDescent="0.25">
      <c r="B30" t="s">
        <v>103</v>
      </c>
      <c r="F30">
        <v>99.75</v>
      </c>
    </row>
    <row r="31" spans="1:12" x14ac:dyDescent="0.25">
      <c r="B31" t="s">
        <v>134</v>
      </c>
      <c r="J31">
        <v>7.95</v>
      </c>
    </row>
    <row r="32" spans="1:12" x14ac:dyDescent="0.25">
      <c r="B32" t="s">
        <v>152</v>
      </c>
      <c r="G32">
        <v>10.34</v>
      </c>
    </row>
    <row r="33" spans="1:14" x14ac:dyDescent="0.25">
      <c r="B33" t="s">
        <v>153</v>
      </c>
      <c r="G33">
        <v>41.48</v>
      </c>
    </row>
    <row r="34" spans="1:14" x14ac:dyDescent="0.25">
      <c r="B34" t="s">
        <v>104</v>
      </c>
      <c r="H34">
        <v>117.17</v>
      </c>
    </row>
    <row r="36" spans="1:14" ht="15.75" thickBot="1" x14ac:dyDescent="0.3">
      <c r="C36" s="33">
        <f>SUM(C17:C35)</f>
        <v>327.5</v>
      </c>
      <c r="D36" s="33">
        <f t="shared" ref="D36:L36" si="0">SUM(D17:D35)</f>
        <v>198.52</v>
      </c>
      <c r="E36" s="34">
        <f t="shared" si="0"/>
        <v>270</v>
      </c>
      <c r="F36" s="34">
        <f t="shared" si="0"/>
        <v>135.75</v>
      </c>
      <c r="G36" s="34">
        <f t="shared" si="0"/>
        <v>65.63</v>
      </c>
      <c r="H36" s="34">
        <f t="shared" si="0"/>
        <v>233.61</v>
      </c>
      <c r="I36" s="34">
        <f t="shared" si="0"/>
        <v>59.5</v>
      </c>
      <c r="J36" s="34">
        <f t="shared" si="0"/>
        <v>39.950000000000003</v>
      </c>
      <c r="K36" s="33">
        <f t="shared" si="0"/>
        <v>0</v>
      </c>
      <c r="L36" s="13">
        <f t="shared" si="0"/>
        <v>250</v>
      </c>
      <c r="N36" s="13"/>
    </row>
    <row r="40" spans="1:14" x14ac:dyDescent="0.25">
      <c r="B40" t="s">
        <v>64</v>
      </c>
    </row>
    <row r="41" spans="1:14" x14ac:dyDescent="0.25">
      <c r="A41" t="s">
        <v>66</v>
      </c>
      <c r="B41" t="s">
        <v>63</v>
      </c>
      <c r="C41">
        <v>5</v>
      </c>
    </row>
    <row r="42" spans="1:14" x14ac:dyDescent="0.25">
      <c r="B42" t="s">
        <v>65</v>
      </c>
      <c r="C42">
        <v>5</v>
      </c>
    </row>
    <row r="43" spans="1:14" x14ac:dyDescent="0.25">
      <c r="A43" t="s">
        <v>67</v>
      </c>
      <c r="B43" t="s">
        <v>68</v>
      </c>
      <c r="C43">
        <v>5</v>
      </c>
    </row>
    <row r="44" spans="1:14" x14ac:dyDescent="0.25">
      <c r="B44" t="s">
        <v>69</v>
      </c>
      <c r="C44">
        <v>5</v>
      </c>
    </row>
    <row r="45" spans="1:14" x14ac:dyDescent="0.25">
      <c r="B45" t="s">
        <v>70</v>
      </c>
      <c r="C45">
        <v>5</v>
      </c>
    </row>
    <row r="46" spans="1:14" x14ac:dyDescent="0.25">
      <c r="B46" t="s">
        <v>71</v>
      </c>
      <c r="C46">
        <v>5</v>
      </c>
    </row>
    <row r="47" spans="1:14" x14ac:dyDescent="0.25">
      <c r="B47" t="s">
        <v>72</v>
      </c>
      <c r="C47">
        <v>5</v>
      </c>
    </row>
    <row r="48" spans="1:14" x14ac:dyDescent="0.25">
      <c r="B48" t="s">
        <v>65</v>
      </c>
      <c r="C48">
        <v>5</v>
      </c>
    </row>
    <row r="49" spans="1:3" x14ac:dyDescent="0.25">
      <c r="C49" s="15">
        <f>SUM(C41:C48)</f>
        <v>40</v>
      </c>
    </row>
    <row r="50" spans="1:3" x14ac:dyDescent="0.25">
      <c r="A50" t="s">
        <v>73</v>
      </c>
      <c r="B50" t="s">
        <v>74</v>
      </c>
      <c r="C50">
        <v>80</v>
      </c>
    </row>
    <row r="51" spans="1:3" x14ac:dyDescent="0.25">
      <c r="B51" t="s">
        <v>75</v>
      </c>
      <c r="C51">
        <v>95</v>
      </c>
    </row>
    <row r="52" spans="1:3" x14ac:dyDescent="0.25">
      <c r="B52" t="s">
        <v>77</v>
      </c>
      <c r="C52">
        <v>80</v>
      </c>
    </row>
    <row r="53" spans="1:3" x14ac:dyDescent="0.25">
      <c r="B53" t="s">
        <v>76</v>
      </c>
      <c r="C53">
        <v>22.98</v>
      </c>
    </row>
    <row r="54" spans="1:3" x14ac:dyDescent="0.25">
      <c r="C54" s="15">
        <f>SUM(C50:C53)</f>
        <v>277.98</v>
      </c>
    </row>
    <row r="55" spans="1:3" x14ac:dyDescent="0.25">
      <c r="B55" t="s">
        <v>78</v>
      </c>
      <c r="C55">
        <f>C54-C49</f>
        <v>237.98000000000002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>
      <selection activeCell="D10" sqref="D10"/>
    </sheetView>
  </sheetViews>
  <sheetFormatPr defaultRowHeight="15" x14ac:dyDescent="0.25"/>
  <cols>
    <col min="1" max="1" width="17.42578125" customWidth="1"/>
    <col min="4" max="4" width="9.85546875" customWidth="1"/>
  </cols>
  <sheetData>
    <row r="1" spans="1:5" ht="45" x14ac:dyDescent="0.25">
      <c r="A1" s="12" t="s">
        <v>137</v>
      </c>
      <c r="B1" s="18">
        <v>25</v>
      </c>
      <c r="C1" s="27"/>
    </row>
    <row r="2" spans="1:5" x14ac:dyDescent="0.25">
      <c r="B2" t="s">
        <v>138</v>
      </c>
      <c r="C2" t="s">
        <v>139</v>
      </c>
      <c r="D2" t="s">
        <v>140</v>
      </c>
    </row>
    <row r="3" spans="1:5" x14ac:dyDescent="0.25">
      <c r="A3" t="s">
        <v>136</v>
      </c>
      <c r="B3">
        <v>10</v>
      </c>
      <c r="D3" s="18">
        <f>$B$1-B3-C3</f>
        <v>15</v>
      </c>
    </row>
    <row r="4" spans="1:5" x14ac:dyDescent="0.25">
      <c r="A4" t="s">
        <v>155</v>
      </c>
      <c r="B4">
        <v>0</v>
      </c>
      <c r="D4" s="18">
        <v>0</v>
      </c>
      <c r="E4" t="s">
        <v>154</v>
      </c>
    </row>
    <row r="5" spans="1:5" x14ac:dyDescent="0.25">
      <c r="A5" t="s">
        <v>142</v>
      </c>
      <c r="B5">
        <v>10</v>
      </c>
      <c r="D5" s="18">
        <f>$B$1-B5-C5</f>
        <v>15</v>
      </c>
    </row>
    <row r="6" spans="1:5" x14ac:dyDescent="0.25">
      <c r="A6" t="s">
        <v>143</v>
      </c>
      <c r="B6">
        <v>5</v>
      </c>
      <c r="C6">
        <v>20</v>
      </c>
      <c r="D6" s="18">
        <f t="shared" ref="D6:D14" si="0">$B$1-B6-C6</f>
        <v>0</v>
      </c>
    </row>
    <row r="7" spans="1:5" x14ac:dyDescent="0.25">
      <c r="A7" t="s">
        <v>144</v>
      </c>
      <c r="B7">
        <v>10</v>
      </c>
      <c r="D7" s="18">
        <f t="shared" si="0"/>
        <v>15</v>
      </c>
    </row>
    <row r="8" spans="1:5" x14ac:dyDescent="0.25">
      <c r="A8" t="s">
        <v>59</v>
      </c>
      <c r="B8">
        <v>10</v>
      </c>
      <c r="D8" s="18">
        <f t="shared" si="0"/>
        <v>15</v>
      </c>
    </row>
    <row r="9" spans="1:5" x14ac:dyDescent="0.25">
      <c r="A9" t="s">
        <v>42</v>
      </c>
      <c r="C9">
        <v>25</v>
      </c>
      <c r="D9" s="18">
        <f t="shared" si="0"/>
        <v>0</v>
      </c>
    </row>
    <row r="10" spans="1:5" x14ac:dyDescent="0.25">
      <c r="A10" t="s">
        <v>145</v>
      </c>
      <c r="B10">
        <v>10</v>
      </c>
      <c r="D10" s="18">
        <f t="shared" si="0"/>
        <v>15</v>
      </c>
    </row>
    <row r="11" spans="1:5" x14ac:dyDescent="0.25">
      <c r="A11" t="s">
        <v>47</v>
      </c>
      <c r="B11">
        <v>10</v>
      </c>
      <c r="C11">
        <v>15</v>
      </c>
      <c r="D11" s="18">
        <f t="shared" si="0"/>
        <v>0</v>
      </c>
    </row>
    <row r="12" spans="1:5" x14ac:dyDescent="0.25">
      <c r="A12" t="s">
        <v>36</v>
      </c>
      <c r="B12">
        <v>5</v>
      </c>
      <c r="C12">
        <v>20</v>
      </c>
      <c r="D12" s="18">
        <f t="shared" si="0"/>
        <v>0</v>
      </c>
    </row>
    <row r="13" spans="1:5" x14ac:dyDescent="0.25">
      <c r="A13" t="s">
        <v>131</v>
      </c>
      <c r="B13">
        <v>10</v>
      </c>
      <c r="D13" s="18">
        <f t="shared" si="0"/>
        <v>15</v>
      </c>
    </row>
    <row r="14" spans="1:5" x14ac:dyDescent="0.25">
      <c r="A14" t="s">
        <v>44</v>
      </c>
      <c r="B14">
        <v>10</v>
      </c>
      <c r="D14" s="18">
        <f t="shared" si="0"/>
        <v>15</v>
      </c>
    </row>
    <row r="15" spans="1:5" x14ac:dyDescent="0.25">
      <c r="D15" s="18"/>
    </row>
    <row r="16" spans="1:5" x14ac:dyDescent="0.25">
      <c r="D16" s="18"/>
    </row>
    <row r="17" spans="1:4" x14ac:dyDescent="0.25">
      <c r="D17" s="18"/>
    </row>
    <row r="18" spans="1:4" x14ac:dyDescent="0.25">
      <c r="D18" s="18"/>
    </row>
    <row r="19" spans="1:4" x14ac:dyDescent="0.25">
      <c r="D19" s="18"/>
    </row>
    <row r="20" spans="1:4" x14ac:dyDescent="0.25">
      <c r="B20" s="29">
        <f>SUM(B3:B19)</f>
        <v>90</v>
      </c>
      <c r="C20" s="15"/>
      <c r="D20" s="30">
        <f>SUM(D3:D19)</f>
        <v>105</v>
      </c>
    </row>
    <row r="22" spans="1:4" ht="45" x14ac:dyDescent="0.25">
      <c r="A22" s="12" t="s">
        <v>146</v>
      </c>
      <c r="B22" s="28">
        <v>50</v>
      </c>
    </row>
    <row r="23" spans="1:4" x14ac:dyDescent="0.25">
      <c r="B23" t="s">
        <v>138</v>
      </c>
      <c r="C23" t="s">
        <v>139</v>
      </c>
      <c r="D23" t="s">
        <v>140</v>
      </c>
    </row>
    <row r="24" spans="1:4" x14ac:dyDescent="0.25">
      <c r="A24" t="s">
        <v>44</v>
      </c>
      <c r="B24">
        <v>10</v>
      </c>
      <c r="D24" s="28">
        <f>$B$22-B24-C24</f>
        <v>40</v>
      </c>
    </row>
    <row r="25" spans="1:4" x14ac:dyDescent="0.25">
      <c r="A25" t="s">
        <v>136</v>
      </c>
      <c r="B25">
        <v>20</v>
      </c>
      <c r="D25" s="28">
        <f t="shared" ref="D25:D31" si="1">$B$22-B25-C25</f>
        <v>30</v>
      </c>
    </row>
    <row r="26" spans="1:4" x14ac:dyDescent="0.25">
      <c r="A26" t="s">
        <v>141</v>
      </c>
      <c r="B26">
        <v>20</v>
      </c>
      <c r="D26" s="28">
        <f t="shared" si="1"/>
        <v>30</v>
      </c>
    </row>
    <row r="27" spans="1:4" x14ac:dyDescent="0.25">
      <c r="A27" t="s">
        <v>40</v>
      </c>
      <c r="B27">
        <v>10</v>
      </c>
      <c r="C27">
        <v>20</v>
      </c>
      <c r="D27" s="28">
        <f t="shared" si="1"/>
        <v>20</v>
      </c>
    </row>
    <row r="28" spans="1:4" x14ac:dyDescent="0.25">
      <c r="A28" t="s">
        <v>147</v>
      </c>
      <c r="B28">
        <v>10</v>
      </c>
      <c r="D28" s="28">
        <f t="shared" si="1"/>
        <v>40</v>
      </c>
    </row>
    <row r="29" spans="1:4" x14ac:dyDescent="0.25">
      <c r="A29" t="s">
        <v>42</v>
      </c>
      <c r="B29">
        <v>5</v>
      </c>
      <c r="C29">
        <v>5</v>
      </c>
      <c r="D29" s="28">
        <f t="shared" si="1"/>
        <v>40</v>
      </c>
    </row>
    <row r="30" spans="1:4" x14ac:dyDescent="0.25">
      <c r="A30" t="s">
        <v>145</v>
      </c>
      <c r="C30">
        <v>20</v>
      </c>
      <c r="D30" s="28">
        <f t="shared" si="1"/>
        <v>30</v>
      </c>
    </row>
    <row r="31" spans="1:4" x14ac:dyDescent="0.25">
      <c r="A31" t="s">
        <v>47</v>
      </c>
      <c r="B31">
        <v>5</v>
      </c>
      <c r="C31">
        <v>5</v>
      </c>
      <c r="D31" s="28">
        <f t="shared" si="1"/>
        <v>40</v>
      </c>
    </row>
    <row r="33" spans="2:4" x14ac:dyDescent="0.25">
      <c r="B33" s="29">
        <f>SUM(B24:B32)</f>
        <v>80</v>
      </c>
      <c r="C33" s="15"/>
      <c r="D33" s="1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</vt:lpstr>
      <vt:lpstr>members</vt:lpstr>
      <vt:lpstr>other receipts and expenses</vt:lpstr>
      <vt:lpstr>Workshops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Tittensor</dc:creator>
  <cp:lastModifiedBy>Lesley Tittensor</cp:lastModifiedBy>
  <cp:lastPrinted>2022-11-04T15:40:11Z</cp:lastPrinted>
  <dcterms:created xsi:type="dcterms:W3CDTF">2020-09-29T19:48:54Z</dcterms:created>
  <dcterms:modified xsi:type="dcterms:W3CDTF">2022-11-04T15:40:49Z</dcterms:modified>
</cp:coreProperties>
</file>